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I Calculator" sheetId="1" state="visible" r:id="rId3"/>
    <sheet name="Platform Benchmarks" sheetId="2" state="visible" r:id="rId4"/>
    <sheet name="Industry Benchmarks" sheetId="3" state="visible" r:id="rId5"/>
    <sheet name="Scenarios" sheetId="4" state="visible" r:id="rId6"/>
    <sheet name="Methodology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7" authorId="0">
      <text>
        <r>
          <rPr>
            <sz val="10"/>
            <rFont val="Arial"/>
            <family val="2"/>
          </rPr>
          <t xml:space="preserve">Total ad spend for this campaign</t>
        </r>
      </text>
    </comment>
    <comment ref="B8" authorId="0">
      <text>
        <r>
          <rPr>
            <sz val="10"/>
            <rFont val="Arial"/>
            <family val="2"/>
          </rPr>
          <t xml:space="preserve">One-time cost to produce the video (traditional or AI)</t>
        </r>
      </text>
    </comment>
    <comment ref="B9" authorId="0">
      <text>
        <r>
          <rPr>
            <sz val="10"/>
            <rFont val="Arial"/>
            <family val="2"/>
          </rPr>
          <t xml:space="preserve">Number of days the campaign will run</t>
        </r>
      </text>
    </comment>
    <comment ref="B10" authorId="0">
      <text>
        <r>
          <rPr>
            <sz val="10"/>
            <rFont val="Arial"/>
            <family val="2"/>
          </rPr>
          <t xml:space="preserve">Choose the platform where video will run</t>
        </r>
      </text>
    </comment>
    <comment ref="B11" authorId="0">
      <text>
        <r>
          <rPr>
            <sz val="10"/>
            <rFont val="Arial"/>
            <family val="2"/>
          </rPr>
          <t xml:space="preserve">Your business sector — affects conversion benchmarks</t>
        </r>
      </text>
    </comment>
    <comment ref="B12" authorId="0">
      <text>
        <r>
          <rPr>
            <sz val="10"/>
            <rFont val="Arial"/>
            <family val="2"/>
          </rPr>
          <t xml:space="preserve">Goal determines which metrics matter most</t>
        </r>
      </text>
    </comment>
    <comment ref="B13" authorId="0">
      <text>
        <r>
          <rPr>
            <sz val="10"/>
            <rFont val="Arial"/>
            <family val="2"/>
          </rPr>
          <t xml:space="preserve">Average revenue per conversion</t>
        </r>
      </text>
    </comment>
    <comment ref="B14" authorId="0">
      <text>
        <r>
          <rPr>
            <sz val="10"/>
            <rFont val="Arial"/>
            <family val="2"/>
          </rPr>
          <t xml:space="preserve">Expected total revenue per customer</t>
        </r>
      </text>
    </comment>
  </commentList>
</comments>
</file>

<file path=xl/sharedStrings.xml><?xml version="1.0" encoding="utf-8"?>
<sst xmlns="http://schemas.openxmlformats.org/spreadsheetml/2006/main" count="149" uniqueCount="133">
  <si>
    <t xml:space="preserve">Video Advertising ROI Calculator</t>
  </si>
  <si>
    <t xml:space="preserve">Estimate return on investment by platform, industry, and conversion goal</t>
  </si>
  <si>
    <t xml:space="preserve">CAMPAIGN INPUTS</t>
  </si>
  <si>
    <t xml:space="preserve">ESTIMATED RESULTS</t>
  </si>
  <si>
    <t xml:space="preserve">Total Campaign Budget</t>
  </si>
  <si>
    <t xml:space="preserve">Ad Spend (Media)</t>
  </si>
  <si>
    <t xml:space="preserve">Video Production Cost</t>
  </si>
  <si>
    <t xml:space="preserve">Projected Impressions</t>
  </si>
  <si>
    <t xml:space="preserve">Campaign Duration (days)</t>
  </si>
  <si>
    <t xml:space="preserve">Projected Clicks</t>
  </si>
  <si>
    <t xml:space="preserve">Primary Platform</t>
  </si>
  <si>
    <t xml:space="preserve">Instagram Reels</t>
  </si>
  <si>
    <t xml:space="preserve">Projected Conversions</t>
  </si>
  <si>
    <t xml:space="preserve">Industry</t>
  </si>
  <si>
    <t xml:space="preserve">E-commerce</t>
  </si>
  <si>
    <t xml:space="preserve">Projected Revenue</t>
  </si>
  <si>
    <t xml:space="preserve">Campaign Objective</t>
  </si>
  <si>
    <t xml:space="preserve">Sales / Conversions</t>
  </si>
  <si>
    <t xml:space="preserve">Total Investment</t>
  </si>
  <si>
    <t xml:space="preserve">Average Order Value (AOV)</t>
  </si>
  <si>
    <t xml:space="preserve">Net Profit (First Purchase)</t>
  </si>
  <si>
    <t xml:space="preserve">Customer Lifetime Value (LTV)</t>
  </si>
  <si>
    <t xml:space="preserve">Projected LTV Revenue</t>
  </si>
  <si>
    <t xml:space="preserve">KEY PERFORMANCE INDICATORS</t>
  </si>
  <si>
    <t xml:space="preserve">ROAS</t>
  </si>
  <si>
    <t xml:space="preserve">First-Purchase ROI</t>
  </si>
  <si>
    <t xml:space="preserve">Cost Per Acquisition</t>
  </si>
  <si>
    <t xml:space="preserve">Cost Per Click</t>
  </si>
  <si>
    <t xml:space="preserve">LIFETIME VALUE ANALYSIS</t>
  </si>
  <si>
    <t xml:space="preserve">LTV-Based ROAS</t>
  </si>
  <si>
    <t xml:space="preserve">LTV-Based ROI</t>
  </si>
  <si>
    <t xml:space="preserve">LTV : CAC Ratio</t>
  </si>
  <si>
    <t xml:space="preserve">Break-Even Conversions</t>
  </si>
  <si>
    <t xml:space="preserve">Conversion Rate Required</t>
  </si>
  <si>
    <t xml:space="preserve">LEGEND:</t>
  </si>
  <si>
    <t xml:space="preserve">Blue cells = User inputs (edit these)</t>
  </si>
  <si>
    <t xml:space="preserve">Dropdowns: Click cell to select</t>
  </si>
  <si>
    <t xml:space="preserve">ZorgSocial  •  AI-Powered Video Advertising  •  academy.zorgsocial.com</t>
  </si>
  <si>
    <t xml:space="preserve">Platform Benchmarks</t>
  </si>
  <si>
    <t xml:space="preserve">Industry average media costs and engagement rates by platform</t>
  </si>
  <si>
    <t xml:space="preserve">Platform</t>
  </si>
  <si>
    <t xml:space="preserve">CPM ($)</t>
  </si>
  <si>
    <t xml:space="preserve">CTR</t>
  </si>
  <si>
    <t xml:space="preserve">Base CVR</t>
  </si>
  <si>
    <t xml:space="preserve">Engagement Rate</t>
  </si>
  <si>
    <t xml:space="preserve">Notes</t>
  </si>
  <si>
    <t xml:space="preserve">Strong for brand awareness and engagement</t>
  </si>
  <si>
    <t xml:space="preserve">TikTok</t>
  </si>
  <si>
    <t xml:space="preserve">Highest engagement for younger audiences</t>
  </si>
  <si>
    <t xml:space="preserve">YouTube (Pre-roll)</t>
  </si>
  <si>
    <t xml:space="preserve">Premium for intent-driven audiences</t>
  </si>
  <si>
    <t xml:space="preserve">YouTube Shorts</t>
  </si>
  <si>
    <t xml:space="preserve">Lower cost, high completion rates</t>
  </si>
  <si>
    <t xml:space="preserve">LinkedIn</t>
  </si>
  <si>
    <t xml:space="preserve">Premium B2B audiences, highest CPM</t>
  </si>
  <si>
    <t xml:space="preserve">Facebook</t>
  </si>
  <si>
    <t xml:space="preserve">Best for 35+ demographics and local</t>
  </si>
  <si>
    <t xml:space="preserve">Twitter/X</t>
  </si>
  <si>
    <t xml:space="preserve">Real-time events, news, and B2B reach</t>
  </si>
  <si>
    <t xml:space="preserve">Snapchat</t>
  </si>
  <si>
    <t xml:space="preserve">Gen Z focused, high impression volume</t>
  </si>
  <si>
    <t xml:space="preserve">Source: Industry benchmarks compiled from LinkedIn, Meta, Google Ads, TikTok for Business, and MENA digital advertising reports (2025–2026 averages)</t>
  </si>
  <si>
    <t xml:space="preserve">Industry Benchmarks</t>
  </si>
  <si>
    <t xml:space="preserve">Conversion rate multipliers and industry-specific metrics</t>
  </si>
  <si>
    <t xml:space="preserve">Conversion Multiplier</t>
  </si>
  <si>
    <t xml:space="preserve">Typical AOV ($)</t>
  </si>
  <si>
    <t xml:space="preserve">Typical LTV ($)</t>
  </si>
  <si>
    <t xml:space="preserve">High intent, short purchase cycles</t>
  </si>
  <si>
    <t xml:space="preserve">Healthcare</t>
  </si>
  <si>
    <t xml:space="preserve">Trust-driven, long decision cycles</t>
  </si>
  <si>
    <t xml:space="preserve">Education</t>
  </si>
  <si>
    <t xml:space="preserve">Enrollment funnels, seasonal spikes</t>
  </si>
  <si>
    <t xml:space="preserve">Hospitality</t>
  </si>
  <si>
    <t xml:space="preserve">Seasonal demand, high discretionary</t>
  </si>
  <si>
    <t xml:space="preserve">Real Estate</t>
  </si>
  <si>
    <t xml:space="preserve">Long cycles, high ticket value</t>
  </si>
  <si>
    <t xml:space="preserve">SaaS</t>
  </si>
  <si>
    <t xml:space="preserve">Trial-to-paid conversions dominate</t>
  </si>
  <si>
    <t xml:space="preserve">Finance</t>
  </si>
  <si>
    <t xml:space="preserve">Strict compliance affects CTR</t>
  </si>
  <si>
    <t xml:space="preserve">Legal</t>
  </si>
  <si>
    <t xml:space="preserve">Niche targeting, high CPA</t>
  </si>
  <si>
    <t xml:space="preserve">Multiplier of 1.0x represents the baseline conversion rate. Values above 1.0x indicate higher-than-average conversions; below 1.0x indicate lower.</t>
  </si>
  <si>
    <t xml:space="preserve">Scenario Comparison</t>
  </si>
  <si>
    <t xml:space="preserve">Pessimistic, base, and optimistic projections (based on ROI Calculator inputs)</t>
  </si>
  <si>
    <t xml:space="preserve">Metric</t>
  </si>
  <si>
    <t xml:space="preserve">Pessimistic</t>
  </si>
  <si>
    <t xml:space="preserve">Base Case</t>
  </si>
  <si>
    <t xml:space="preserve">Optimistic</t>
  </si>
  <si>
    <t xml:space="preserve">Upside</t>
  </si>
  <si>
    <t xml:space="preserve">Performance Multiplier</t>
  </si>
  <si>
    <t xml:space="preserve">Ad Spend</t>
  </si>
  <si>
    <t xml:space="preserve">Impressions</t>
  </si>
  <si>
    <t xml:space="preserve">Clicks</t>
  </si>
  <si>
    <t xml:space="preserve">Conversions</t>
  </si>
  <si>
    <t xml:space="preserve">Revenue (First Purchase)</t>
  </si>
  <si>
    <t xml:space="preserve">LTV Revenue</t>
  </si>
  <si>
    <t xml:space="preserve">Net Profit</t>
  </si>
  <si>
    <t xml:space="preserve">ROI (First Purchase)</t>
  </si>
  <si>
    <t xml:space="preserve">ROI (LTV-based)</t>
  </si>
  <si>
    <t xml:space="preserve">Scenario assumptions: Pessimistic assumes 70% of benchmark performance; Base uses benchmark averages; Optimistic assumes 40% above benchmark. Adjust multipliers in row 7 to model custom scenarios.</t>
  </si>
  <si>
    <t xml:space="preserve">Methodology &amp; Formulas</t>
  </si>
  <si>
    <t xml:space="preserve">How ROI is calculated in this model</t>
  </si>
  <si>
    <t xml:space="preserve">The Funnel Model</t>
  </si>
  <si>
    <t xml:space="preserve">This calculator uses a standard advertising funnel: Impressions → Clicks → Conversions → Revenue.</t>
  </si>
  <si>
    <t xml:space="preserve">Core Formulas</t>
  </si>
  <si>
    <t xml:space="preserve">Impressions = (Ad Spend ÷ CPM) × 1,000</t>
  </si>
  <si>
    <t xml:space="preserve">Clicks = Impressions × CTR</t>
  </si>
  <si>
    <t xml:space="preserve">Conversions = Clicks × Base CVR × Industry Multiplier</t>
  </si>
  <si>
    <t xml:space="preserve">Revenue = Conversions × AOV</t>
  </si>
  <si>
    <t xml:space="preserve">LTV Revenue = Conversions × Customer LTV</t>
  </si>
  <si>
    <t xml:space="preserve">Key Performance Indicators</t>
  </si>
  <si>
    <t xml:space="preserve">ROAS = Revenue ÷ Ad Spend</t>
  </si>
  <si>
    <t xml:space="preserve">ROI = (Revenue − Total Investment) ÷ Total Investment</t>
  </si>
  <si>
    <t xml:space="preserve">CPA = Ad Spend ÷ Conversions</t>
  </si>
  <si>
    <t xml:space="preserve">CPC = Ad Spend ÷ Clicks</t>
  </si>
  <si>
    <t xml:space="preserve">LTV:CAC = Customer LTV ÷ Cost Per Acquisition</t>
  </si>
  <si>
    <t xml:space="preserve">Understanding the Outputs</t>
  </si>
  <si>
    <t xml:space="preserve">•</t>
  </si>
  <si>
    <t xml:space="preserve">ROAS above 3x is generally considered strong; 4x+ is excellent for most industries.</t>
  </si>
  <si>
    <t xml:space="preserve">ROI should be calculated on LTV for subscription or repeat-purchase businesses.</t>
  </si>
  <si>
    <t xml:space="preserve">LTV:CAC ratio of 3:1 is the SaaS industry benchmark for sustainable growth.</t>
  </si>
  <si>
    <t xml:space="preserve">CPA must be compared to AOV and margin — low CPA means little if conversions are low-value.</t>
  </si>
  <si>
    <t xml:space="preserve">Limitations</t>
  </si>
  <si>
    <t xml:space="preserve">Benchmarks are industry averages — actual performance depends on creative quality, audience targeting, and ad fatigue.</t>
  </si>
  <si>
    <t xml:space="preserve">This model assumes a single-platform campaign. For multi-platform, calculate each separately and aggregate.</t>
  </si>
  <si>
    <t xml:space="preserve">First-purchase ROI understates value for businesses with repeat customers — always check LTV metrics.</t>
  </si>
  <si>
    <t xml:space="preserve">Production cost is amortized across this campaign only; for long-lived creative, consider spreading the cost.</t>
  </si>
  <si>
    <t xml:space="preserve">Optimization Recommendations</t>
  </si>
  <si>
    <t xml:space="preserve">If ROI is negative, test lower-CPM platforms (TikTok, YouTube Shorts) to increase impression volume.</t>
  </si>
  <si>
    <t xml:space="preserve">If conversion rate is low, improve landing page experience and audience targeting — not just ad spend.</t>
  </si>
  <si>
    <t xml:space="preserve">Use ZorgSocial’s A/B testing framework to iterate on creative variants; a 20% CTR lift doubles efficiency.</t>
  </si>
  <si>
    <t xml:space="preserve">AI-generated video can cut production costs by 80%+, dramatically improving ROI on small campaigns.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</si>
</sst>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\$#,##0"/>
    <numFmt numFmtId="166" formatCode="#,##0"/>
    <numFmt numFmtId="167" formatCode="\$#,##0;[RED]&quot;($&quot;#,##0\)"/>
    <numFmt numFmtId="168" formatCode="0.00\x"/>
    <numFmt numFmtId="169" formatCode="0.0%;[RED]\-0.0%"/>
    <numFmt numFmtId="170" formatCode="\$#,##0.00"/>
    <numFmt numFmtId="171" formatCode="0.0&quot;:1&quot;"/>
    <numFmt numFmtId="172" formatCode="0.00%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F1729"/>
      <name val="Arial"/>
      <family val="0"/>
      <charset val="1"/>
    </font>
    <font>
      <i val="true"/>
      <sz val="12"/>
      <color rgb="FF6B728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374151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color rgb="FF1F2937"/>
      <name val="Arial"/>
      <family val="0"/>
      <charset val="1"/>
    </font>
    <font>
      <b val="true"/>
      <sz val="11"/>
      <color rgb="FF00B4B4"/>
      <name val="Arial"/>
      <family val="0"/>
      <charset val="1"/>
    </font>
    <font>
      <b val="true"/>
      <sz val="28"/>
      <color rgb="FF00B4B4"/>
      <name val="Arial"/>
      <family val="0"/>
      <charset val="1"/>
    </font>
    <font>
      <b val="true"/>
      <sz val="28"/>
      <color rgb="FFFFFFFF"/>
      <name val="Arial"/>
      <family val="0"/>
      <charset val="1"/>
    </font>
    <font>
      <sz val="10"/>
      <color rgb="FFD1D5DB"/>
      <name val="Arial"/>
      <family val="0"/>
      <charset val="1"/>
    </font>
    <font>
      <b val="true"/>
      <sz val="12"/>
      <color rgb="FF1F2937"/>
      <name val="Arial"/>
      <family val="0"/>
      <charset val="1"/>
    </font>
    <font>
      <b val="true"/>
      <sz val="12"/>
      <color rgb="FF006666"/>
      <name val="Arial"/>
      <family val="0"/>
      <charset val="1"/>
    </font>
    <font>
      <b val="true"/>
      <sz val="9"/>
      <color rgb="FF0F1729"/>
      <name val="Arial"/>
      <family val="0"/>
      <charset val="1"/>
    </font>
    <font>
      <i val="true"/>
      <sz val="9"/>
      <color rgb="FF0000FF"/>
      <name val="Arial"/>
      <family val="0"/>
      <charset val="1"/>
    </font>
    <font>
      <i val="true"/>
      <sz val="9"/>
      <color rgb="FF6B7280"/>
      <name val="Arial"/>
      <family val="0"/>
      <charset val="1"/>
    </font>
    <font>
      <b val="true"/>
      <sz val="9"/>
      <color rgb="FF00B4B4"/>
      <name val="Arial"/>
      <family val="0"/>
      <charset val="1"/>
    </font>
    <font>
      <sz val="10"/>
      <name val="Arial"/>
      <family val="2"/>
    </font>
    <font>
      <b val="true"/>
      <sz val="18"/>
      <color rgb="FF0F1729"/>
      <name val="Arial"/>
      <family val="0"/>
      <charset val="1"/>
    </font>
    <font>
      <i val="true"/>
      <sz val="11"/>
      <color rgb="FF6B728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F1729"/>
      <name val="Arial"/>
      <family val="0"/>
      <charset val="1"/>
    </font>
    <font>
      <sz val="10"/>
      <color rgb="FF1F2937"/>
      <name val="Arial"/>
      <family val="0"/>
      <charset val="1"/>
    </font>
    <font>
      <i val="true"/>
      <sz val="10"/>
      <color rgb="FF6B7280"/>
      <name val="Arial"/>
      <family val="0"/>
      <charset val="1"/>
    </font>
    <font>
      <b val="true"/>
      <sz val="11"/>
      <color rgb="FF006666"/>
      <name val="Arial"/>
      <family val="0"/>
      <charset val="1"/>
    </font>
    <font>
      <sz val="11"/>
      <color rgb="FF1F2937"/>
      <name val="Arial"/>
      <family val="0"/>
      <charset val="1"/>
    </font>
    <font>
      <b val="true"/>
      <sz val="13"/>
      <color rgb="FF006666"/>
      <name val="Arial"/>
      <family val="0"/>
      <charset val="1"/>
    </font>
    <font>
      <b val="true"/>
      <sz val="11"/>
      <color rgb="FF0F1729"/>
      <name val="Consolas"/>
      <family val="0"/>
      <charset val="1"/>
    </font>
    <font>
      <b val="true"/>
      <sz val="14"/>
      <color rgb="FF00B4B4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00B4B4"/>
        <bgColor rgb="FF33CCCC"/>
      </patternFill>
    </fill>
    <fill>
      <patternFill patternType="solid">
        <fgColor rgb="FF0F1729"/>
        <bgColor rgb="FF1F2937"/>
      </patternFill>
    </fill>
    <fill>
      <patternFill patternType="solid">
        <fgColor rgb="FFF9FAFB"/>
        <bgColor rgb="FFFFFFFF"/>
      </patternFill>
    </fill>
    <fill>
      <patternFill patternType="solid">
        <fgColor rgb="FFECFEFF"/>
        <bgColor rgb="FFF0FDFE"/>
      </patternFill>
    </fill>
    <fill>
      <patternFill patternType="solid">
        <fgColor rgb="FFFFFFFF"/>
        <bgColor rgb="FFF9FAFB"/>
      </patternFill>
    </fill>
    <fill>
      <patternFill patternType="solid">
        <fgColor rgb="FFFEE2E2"/>
        <bgColor rgb="FFFEF2F2"/>
      </patternFill>
    </fill>
    <fill>
      <patternFill patternType="solid">
        <fgColor rgb="FFD1FAE5"/>
        <bgColor rgb="FFECFDF5"/>
      </patternFill>
    </fill>
    <fill>
      <patternFill patternType="solid">
        <fgColor rgb="FFFEF2F2"/>
        <bgColor rgb="FFF9FAFB"/>
      </patternFill>
    </fill>
    <fill>
      <patternFill patternType="solid">
        <fgColor rgb="FFF0FDFE"/>
        <bgColor rgb="FFECFEFF"/>
      </patternFill>
    </fill>
    <fill>
      <patternFill patternType="solid">
        <fgColor rgb="FFECFDF5"/>
        <bgColor rgb="FFECFE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 diagonalUp="false" diagonalDown="false">
      <left style="medium">
        <color rgb="FF00B4B4"/>
      </left>
      <right/>
      <top style="medium">
        <color rgb="FF00B4B4"/>
      </top>
      <bottom style="medium">
        <color rgb="FF00B4B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2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8" fontId="14" fillId="0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9" fontId="14" fillId="0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1" fontId="14" fillId="0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14" fillId="0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2" fontId="14" fillId="0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70" fontId="2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2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4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70" fontId="25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25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5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5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8" fillId="9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28" fillId="1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28" fillId="11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27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8" fillId="7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8" fillId="8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7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8" fillId="9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8" fillId="1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8" fillId="11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28" fillId="7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2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28" fillId="8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28" fillId="9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28" fillId="1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28" fillId="11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27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28" fillId="7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2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28" fillId="8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27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28" fillId="9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28" fillId="1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28" fillId="11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27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28" fillId="7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2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28" fillId="8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30" fillId="4" borderId="0" xfId="0" applyFont="true" applyBorder="false" applyAlignment="true" applyProtection="false">
      <alignment horizontal="left" vertical="center" textRotation="0" wrapText="false" indent="2" shrinkToFit="false"/>
      <protection locked="true" hidden="false"/>
    </xf>
    <xf numFmtId="164" fontId="31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D1FAE5"/>
        <sz val="28"/>
      </font>
    </dxf>
    <dxf>
      <font>
        <name val="Arial"/>
        <charset val="1"/>
        <family val="0"/>
        <b val="1"/>
        <color rgb="FFFEE2E2"/>
        <sz val="28"/>
      </font>
    </dxf>
    <dxf>
      <font>
        <name val="Arial"/>
        <charset val="1"/>
        <family val="0"/>
        <b val="1"/>
        <color rgb="FF006666"/>
        <sz val="11"/>
      </font>
    </dxf>
    <dxf>
      <font>
        <name val="Arial"/>
        <charset val="1"/>
        <family val="0"/>
        <b val="1"/>
        <color rgb="FFEF4444"/>
        <sz val="11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6666"/>
      <rgbColor rgb="FFE5E7EB"/>
      <rgbColor rgb="FF808080"/>
      <rgbColor rgb="FF9999FF"/>
      <rgbColor rgb="FF993366"/>
      <rgbColor rgb="FFFEF2F2"/>
      <rgbColor rgb="FFECFEFF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4B4"/>
      <rgbColor rgb="FFECFDF5"/>
      <rgbColor rgb="FFD1FAE5"/>
      <rgbColor rgb="FFF9FAFB"/>
      <rgbColor rgb="FFF0FDFE"/>
      <rgbColor rgb="FFFF99CC"/>
      <rgbColor rgb="FFCC99FF"/>
      <rgbColor rgb="FFFEE2E2"/>
      <rgbColor rgb="FF3366FF"/>
      <rgbColor rgb="FF33CCCC"/>
      <rgbColor rgb="FF99CC00"/>
      <rgbColor rgb="FFFFCC00"/>
      <rgbColor rgb="FFF59E0B"/>
      <rgbColor rgb="FFEF4444"/>
      <rgbColor rgb="FF6B7280"/>
      <rgbColor rgb="FF969696"/>
      <rgbColor rgb="FF003366"/>
      <rgbColor rgb="FF339966"/>
      <rgbColor rgb="FF0F1729"/>
      <rgbColor rgb="FF333300"/>
      <rgbColor rgb="FF993300"/>
      <rgbColor rgb="FF993366"/>
      <rgbColor rgb="FF374151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4B4"/>
    <pageSetUpPr fitToPage="false"/>
  </sheetPr>
  <dimension ref="B1:F33"/>
  <sheetViews>
    <sheetView showFormulas="false" showGridLines="fals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3" min="3" style="0" width="22"/>
    <col collapsed="false" customWidth="true" hidden="false" outlineLevel="0" max="4" min="4" style="0" width="4"/>
    <col collapsed="false" customWidth="true" hidden="false" outlineLevel="0" max="5" min="5" style="0" width="26"/>
    <col collapsed="false" customWidth="true" hidden="false" outlineLevel="0" max="6" min="6" style="0" width="22"/>
    <col collapsed="false" customWidth="true" hidden="false" outlineLevel="0" max="7" min="7" style="0" width="2"/>
  </cols>
  <sheetData>
    <row r="1" customFormat="false" ht="9.75" hidden="false" customHeight="true" outlineLevel="0" collapsed="false"/>
    <row r="2" customFormat="false" ht="39.75" hidden="false" customHeight="true" outlineLevel="0" collapsed="false">
      <c r="B2" s="1" t="s">
        <v>0</v>
      </c>
      <c r="C2" s="1"/>
      <c r="D2" s="1"/>
      <c r="E2" s="1"/>
      <c r="F2" s="1"/>
    </row>
    <row r="3" customFormat="false" ht="24" hidden="false" customHeight="true" outlineLevel="0" collapsed="false">
      <c r="B3" s="2" t="s">
        <v>1</v>
      </c>
      <c r="C3" s="2"/>
      <c r="D3" s="2"/>
      <c r="E3" s="2"/>
      <c r="F3" s="2"/>
    </row>
    <row r="4" customFormat="false" ht="18" hidden="false" customHeight="true" outlineLevel="0" collapsed="false">
      <c r="B4" s="3"/>
      <c r="C4" s="3"/>
      <c r="D4" s="3"/>
      <c r="E4" s="3"/>
      <c r="F4" s="3"/>
    </row>
    <row r="5" customFormat="false" ht="13.5" hidden="false" customHeight="true" outlineLevel="0" collapsed="false"/>
    <row r="6" customFormat="false" ht="24" hidden="false" customHeight="true" outlineLevel="0" collapsed="false">
      <c r="B6" s="4" t="s">
        <v>2</v>
      </c>
      <c r="C6" s="4"/>
      <c r="E6" s="4" t="s">
        <v>3</v>
      </c>
      <c r="F6" s="4"/>
    </row>
    <row r="7" customFormat="false" ht="21.75" hidden="false" customHeight="true" outlineLevel="0" collapsed="false">
      <c r="B7" s="5" t="s">
        <v>4</v>
      </c>
      <c r="C7" s="6" t="n">
        <v>50000</v>
      </c>
      <c r="E7" s="5" t="s">
        <v>5</v>
      </c>
      <c r="F7" s="7" t="n">
        <f aca="false">C7-C8</f>
        <v>47000</v>
      </c>
    </row>
    <row r="8" customFormat="false" ht="21.75" hidden="false" customHeight="true" outlineLevel="0" collapsed="false">
      <c r="B8" s="5" t="s">
        <v>6</v>
      </c>
      <c r="C8" s="6" t="n">
        <v>3000</v>
      </c>
      <c r="E8" s="5" t="s">
        <v>7</v>
      </c>
      <c r="F8" s="8" t="n">
        <f aca="false">(F7/VLOOKUP(C10,'Platform Benchmarks'!$B$7:$E$14,2,FALSE()))*1000</f>
        <v>6266666.66666667</v>
      </c>
    </row>
    <row r="9" customFormat="false" ht="21.75" hidden="false" customHeight="true" outlineLevel="0" collapsed="false">
      <c r="B9" s="5" t="s">
        <v>8</v>
      </c>
      <c r="C9" s="9" t="n">
        <v>30</v>
      </c>
      <c r="E9" s="5" t="s">
        <v>9</v>
      </c>
      <c r="F9" s="8" t="n">
        <f aca="false">F8*VLOOKUP(C10,'Platform Benchmarks'!$B$7:$E$14,3,FALSE())</f>
        <v>75200</v>
      </c>
    </row>
    <row r="10" customFormat="false" ht="21.75" hidden="false" customHeight="true" outlineLevel="0" collapsed="false">
      <c r="B10" s="5" t="s">
        <v>10</v>
      </c>
      <c r="C10" s="10" t="s">
        <v>11</v>
      </c>
      <c r="E10" s="5" t="s">
        <v>12</v>
      </c>
      <c r="F10" s="8" t="n">
        <f aca="false">F9*VLOOKUP(C10,'Platform Benchmarks'!$B$7:$E$14,4,FALSE())*VLOOKUP(C11,'Industry Benchmarks'!$B$7:$C$14,2,FALSE())</f>
        <v>2820</v>
      </c>
    </row>
    <row r="11" customFormat="false" ht="21.75" hidden="false" customHeight="true" outlineLevel="0" collapsed="false">
      <c r="B11" s="5" t="s">
        <v>13</v>
      </c>
      <c r="C11" s="10" t="s">
        <v>14</v>
      </c>
      <c r="E11" s="5" t="s">
        <v>15</v>
      </c>
      <c r="F11" s="7" t="n">
        <f aca="false">F10*C13</f>
        <v>211500</v>
      </c>
    </row>
    <row r="12" customFormat="false" ht="21.75" hidden="false" customHeight="true" outlineLevel="0" collapsed="false">
      <c r="B12" s="5" t="s">
        <v>16</v>
      </c>
      <c r="C12" s="10" t="s">
        <v>17</v>
      </c>
      <c r="E12" s="5" t="s">
        <v>18</v>
      </c>
      <c r="F12" s="7" t="n">
        <f aca="false">C7</f>
        <v>50000</v>
      </c>
    </row>
    <row r="13" customFormat="false" ht="21.75" hidden="false" customHeight="true" outlineLevel="0" collapsed="false">
      <c r="B13" s="5" t="s">
        <v>19</v>
      </c>
      <c r="C13" s="6" t="n">
        <v>75</v>
      </c>
      <c r="E13" s="5" t="s">
        <v>20</v>
      </c>
      <c r="F13" s="11" t="n">
        <f aca="false">F11-F12</f>
        <v>161500</v>
      </c>
    </row>
    <row r="14" customFormat="false" ht="21.75" hidden="false" customHeight="true" outlineLevel="0" collapsed="false">
      <c r="B14" s="5" t="s">
        <v>21</v>
      </c>
      <c r="C14" s="6" t="n">
        <v>225</v>
      </c>
      <c r="E14" s="5" t="s">
        <v>22</v>
      </c>
      <c r="F14" s="7" t="n">
        <f aca="false">F10*C14</f>
        <v>634500</v>
      </c>
    </row>
    <row r="16" customFormat="false" ht="7.5" hidden="false" customHeight="true" outlineLevel="0" collapsed="false"/>
    <row r="17" customFormat="false" ht="31.5" hidden="false" customHeight="true" outlineLevel="0" collapsed="false">
      <c r="B17" s="12" t="s">
        <v>23</v>
      </c>
      <c r="C17" s="12"/>
      <c r="D17" s="12"/>
      <c r="E17" s="12"/>
      <c r="F17" s="12"/>
    </row>
    <row r="18" customFormat="false" ht="55.5" hidden="false" customHeight="true" outlineLevel="0" collapsed="false">
      <c r="B18" s="13" t="n">
        <f aca="false">F11/F7</f>
        <v>4.5</v>
      </c>
      <c r="C18" s="14" t="n">
        <f aca="false">F13/F12</f>
        <v>3.23</v>
      </c>
      <c r="D18" s="15"/>
      <c r="E18" s="16" t="n">
        <f aca="false">IFERROR(F7/F10,0)</f>
        <v>16.6666666666667</v>
      </c>
      <c r="F18" s="16" t="n">
        <f aca="false">IFERROR(F7/F9,0)</f>
        <v>0.625</v>
      </c>
    </row>
    <row r="19" customFormat="false" ht="21.75" hidden="false" customHeight="true" outlineLevel="0" collapsed="false">
      <c r="B19" s="17" t="s">
        <v>24</v>
      </c>
      <c r="C19" s="17" t="s">
        <v>25</v>
      </c>
      <c r="D19" s="15"/>
      <c r="E19" s="17" t="s">
        <v>26</v>
      </c>
      <c r="F19" s="17" t="s">
        <v>27</v>
      </c>
    </row>
    <row r="20" customFormat="false" ht="13.5" hidden="false" customHeight="true" outlineLevel="0" collapsed="false"/>
    <row r="21" customFormat="false" ht="24" hidden="false" customHeight="true" outlineLevel="0" collapsed="false">
      <c r="B21" s="4" t="s">
        <v>28</v>
      </c>
      <c r="C21" s="4"/>
      <c r="D21" s="4"/>
      <c r="E21" s="4"/>
      <c r="F21" s="4"/>
    </row>
    <row r="22" customFormat="false" ht="21.75" hidden="false" customHeight="true" outlineLevel="0" collapsed="false">
      <c r="B22" s="5" t="s">
        <v>29</v>
      </c>
      <c r="C22" s="18" t="n">
        <f aca="false">F14/F7</f>
        <v>13.5</v>
      </c>
      <c r="D22" s="18"/>
      <c r="E22" s="18"/>
      <c r="F22" s="18"/>
    </row>
    <row r="23" customFormat="false" ht="21.75" hidden="false" customHeight="true" outlineLevel="0" collapsed="false">
      <c r="B23" s="5" t="s">
        <v>30</v>
      </c>
      <c r="C23" s="19" t="n">
        <f aca="false">(F14-F12)/F12</f>
        <v>11.69</v>
      </c>
      <c r="D23" s="19"/>
      <c r="E23" s="19"/>
      <c r="F23" s="19"/>
    </row>
    <row r="24" customFormat="false" ht="21.75" hidden="false" customHeight="true" outlineLevel="0" collapsed="false">
      <c r="B24" s="5" t="s">
        <v>31</v>
      </c>
      <c r="C24" s="20" t="n">
        <f aca="false">C14/E18</f>
        <v>13.5</v>
      </c>
      <c r="D24" s="20"/>
      <c r="E24" s="20"/>
      <c r="F24" s="20"/>
    </row>
    <row r="25" customFormat="false" ht="21.75" hidden="false" customHeight="true" outlineLevel="0" collapsed="false">
      <c r="B25" s="5" t="s">
        <v>32</v>
      </c>
      <c r="C25" s="21" t="n">
        <f aca="false">F12/C13</f>
        <v>666.666666666667</v>
      </c>
      <c r="D25" s="21"/>
      <c r="E25" s="21"/>
      <c r="F25" s="21"/>
    </row>
    <row r="26" customFormat="false" ht="21.75" hidden="false" customHeight="true" outlineLevel="0" collapsed="false">
      <c r="B26" s="5" t="s">
        <v>33</v>
      </c>
      <c r="C26" s="22" t="n">
        <f aca="false">(F12/C13)/F9</f>
        <v>0.00886524822695035</v>
      </c>
      <c r="D26" s="22"/>
      <c r="E26" s="22"/>
      <c r="F26" s="22"/>
    </row>
    <row r="28" customFormat="false" ht="12" hidden="false" customHeight="true" outlineLevel="0" collapsed="false"/>
    <row r="29" customFormat="false" ht="49.5" hidden="false" customHeight="true" outlineLevel="0" collapsed="false">
      <c r="B29" s="23" t="str">
        <f aca="false">IF(F13&gt;0,"✓ PROFITABLE: This campaign is projected to generate $"&amp;TEXT(F13,"#,##0")&amp;" in net profit with a "&amp;TEXT(C18,"0.0%")&amp;" return.","⚠ UNPROFITABLE: This campaign is projected to LOSE $"&amp;TEXT(ABS(F13),"#,##0")&amp;". Consider adjusting budget, targeting, or AOV.")</f>
        <v>✓ PROFITABLE: This campaign is projected to generate $161,500 in net profit with a 323.0% return.</v>
      </c>
      <c r="C29" s="23"/>
      <c r="D29" s="23"/>
      <c r="E29" s="23"/>
      <c r="F29" s="23"/>
    </row>
    <row r="30" customFormat="false" ht="12" hidden="false" customHeight="true" outlineLevel="0" collapsed="false"/>
    <row r="31" customFormat="false" ht="18" hidden="false" customHeight="true" outlineLevel="0" collapsed="false">
      <c r="B31" s="24" t="s">
        <v>34</v>
      </c>
      <c r="C31" s="25" t="s">
        <v>35</v>
      </c>
      <c r="E31" s="26" t="s">
        <v>36</v>
      </c>
    </row>
    <row r="32" customFormat="false" ht="7.5" hidden="false" customHeight="true" outlineLevel="0" collapsed="false"/>
    <row r="33" customFormat="false" ht="18" hidden="false" customHeight="true" outlineLevel="0" collapsed="false">
      <c r="B33" s="27" t="s">
        <v>37</v>
      </c>
      <c r="C33" s="27"/>
      <c r="D33" s="27"/>
      <c r="E33" s="27"/>
      <c r="F33" s="27"/>
    </row>
  </sheetData>
  <mergeCells count="13">
    <mergeCell ref="B2:F2"/>
    <mergeCell ref="B3:F3"/>
    <mergeCell ref="B6:C6"/>
    <mergeCell ref="E6:F6"/>
    <mergeCell ref="B17:F17"/>
    <mergeCell ref="B21:F21"/>
    <mergeCell ref="C22:F22"/>
    <mergeCell ref="C23:F23"/>
    <mergeCell ref="C24:F24"/>
    <mergeCell ref="C25:F25"/>
    <mergeCell ref="C26:F26"/>
    <mergeCell ref="B29:F29"/>
    <mergeCell ref="B33:F33"/>
  </mergeCells>
  <conditionalFormatting sqref="C18">
    <cfRule type="expression" priority="2" aboveAverage="0" equalAverage="0" bottom="0" percent="0" rank="0" text="" dxfId="0">
      <formula>C18&gt;0</formula>
    </cfRule>
  </conditionalFormatting>
  <conditionalFormatting sqref="B18">
    <cfRule type="expression" priority="3" aboveAverage="0" equalAverage="0" bottom="0" percent="0" rank="0" text="" dxfId="0">
      <formula>B18&gt;=3</formula>
    </cfRule>
    <cfRule type="expression" priority="4" aboveAverage="0" equalAverage="0" bottom="0" percent="0" rank="0" text="" dxfId="1">
      <formula>B18&lt;1</formula>
    </cfRule>
  </conditionalFormatting>
  <conditionalFormatting sqref="F13">
    <cfRule type="cellIs" priority="5" operator="greaterThan" aboveAverage="0" equalAverage="0" bottom="0" percent="0" rank="0" text="" dxfId="2">
      <formula>0</formula>
    </cfRule>
    <cfRule type="cellIs" priority="6" operator="lessThan" aboveAverage="0" equalAverage="0" bottom="0" percent="0" rank="0" text="" dxfId="3">
      <formula>0</formula>
    </cfRule>
  </conditionalFormatting>
  <dataValidations count="3">
    <dataValidation allowBlank="false" error="Please select a platform from the list" errorStyle="stop" errorTitle="Invalid Platform" operator="between" prompt="Click dropdown to choose platform" promptTitle="Platform" showDropDown="false" showErrorMessage="false" showInputMessage="false" sqref="C10" type="list">
      <formula1>'Platform Benchmarks'!$B$7:$B$14</formula1>
      <formula2>0</formula2>
    </dataValidation>
    <dataValidation allowBlank="false" error="Please select an industry from the list" errorStyle="stop" errorTitle="Invalid Industry" operator="between" prompt="Click dropdown to choose industry" promptTitle="Industry" showDropDown="false" showErrorMessage="false" showInputMessage="false" sqref="C11" type="list">
      <formula1>'Industry Benchmarks'!$B$7:$B$14</formula1>
      <formula2>0</formula2>
    </dataValidation>
    <dataValidation allowBlank="false" errorStyle="stop" operator="between" prompt="Click dropdown to choose objective" promptTitle="Objective" showDropDown="false" showErrorMessage="false" showInputMessage="false" sqref="C12" type="list">
      <formula1>"Brand Awareness,Lead Generation,Sales / Conversions,Engagement,App Installs"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2937"/>
    <pageSetUpPr fitToPage="false"/>
  </sheetPr>
  <dimension ref="B2:G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4"/>
    <col collapsed="false" customWidth="true" hidden="false" outlineLevel="0" max="4" min="3" style="0" width="14"/>
    <col collapsed="false" customWidth="true" hidden="false" outlineLevel="0" max="5" min="5" style="0" width="18"/>
    <col collapsed="false" customWidth="true" hidden="false" outlineLevel="0" max="6" min="6" style="0" width="14"/>
    <col collapsed="false" customWidth="true" hidden="false" outlineLevel="0" max="7" min="7" style="0" width="32"/>
  </cols>
  <sheetData>
    <row r="2" customFormat="false" ht="30" hidden="false" customHeight="true" outlineLevel="0" collapsed="false">
      <c r="B2" s="28" t="s">
        <v>38</v>
      </c>
      <c r="C2" s="28"/>
      <c r="D2" s="28"/>
      <c r="E2" s="28"/>
      <c r="F2" s="28"/>
      <c r="G2" s="28"/>
    </row>
    <row r="3" customFormat="false" ht="15" hidden="false" customHeight="false" outlineLevel="0" collapsed="false">
      <c r="B3" s="29" t="s">
        <v>39</v>
      </c>
      <c r="C3" s="29"/>
      <c r="D3" s="29"/>
      <c r="E3" s="29"/>
      <c r="F3" s="29"/>
      <c r="G3" s="29"/>
    </row>
    <row r="4" customFormat="false" ht="4.5" hidden="false" customHeight="true" outlineLevel="0" collapsed="false">
      <c r="B4" s="3"/>
      <c r="C4" s="3"/>
      <c r="D4" s="3"/>
      <c r="E4" s="3"/>
      <c r="F4" s="3"/>
      <c r="G4" s="3"/>
    </row>
    <row r="6" customFormat="false" ht="27.75" hidden="false" customHeight="true" outlineLevel="0" collapsed="false">
      <c r="B6" s="30" t="s">
        <v>40</v>
      </c>
      <c r="C6" s="30" t="s">
        <v>41</v>
      </c>
      <c r="D6" s="30" t="s">
        <v>42</v>
      </c>
      <c r="E6" s="30" t="s">
        <v>43</v>
      </c>
      <c r="F6" s="30" t="s">
        <v>44</v>
      </c>
      <c r="G6" s="30" t="s">
        <v>45</v>
      </c>
    </row>
    <row r="7" customFormat="false" ht="21.75" hidden="false" customHeight="true" outlineLevel="0" collapsed="false">
      <c r="B7" s="31" t="s">
        <v>11</v>
      </c>
      <c r="C7" s="32" t="n">
        <v>7.5</v>
      </c>
      <c r="D7" s="33" t="n">
        <v>0.012</v>
      </c>
      <c r="E7" s="33" t="n">
        <v>0.025</v>
      </c>
      <c r="F7" s="33" t="n">
        <v>0.045</v>
      </c>
      <c r="G7" s="34" t="s">
        <v>46</v>
      </c>
    </row>
    <row r="8" customFormat="false" ht="21.75" hidden="false" customHeight="true" outlineLevel="0" collapsed="false">
      <c r="B8" s="35" t="s">
        <v>47</v>
      </c>
      <c r="C8" s="36" t="n">
        <v>6</v>
      </c>
      <c r="D8" s="37" t="n">
        <v>0.015</v>
      </c>
      <c r="E8" s="37" t="n">
        <v>0.023</v>
      </c>
      <c r="F8" s="37" t="n">
        <v>0.055</v>
      </c>
      <c r="G8" s="38" t="s">
        <v>48</v>
      </c>
    </row>
    <row r="9" customFormat="false" ht="21.75" hidden="false" customHeight="true" outlineLevel="0" collapsed="false">
      <c r="B9" s="31" t="s">
        <v>49</v>
      </c>
      <c r="C9" s="32" t="n">
        <v>12</v>
      </c>
      <c r="D9" s="33" t="n">
        <v>0.008</v>
      </c>
      <c r="E9" s="33" t="n">
        <v>0.03</v>
      </c>
      <c r="F9" s="33" t="n">
        <v>0.02</v>
      </c>
      <c r="G9" s="34" t="s">
        <v>50</v>
      </c>
    </row>
    <row r="10" customFormat="false" ht="21.75" hidden="false" customHeight="true" outlineLevel="0" collapsed="false">
      <c r="B10" s="35" t="s">
        <v>51</v>
      </c>
      <c r="C10" s="36" t="n">
        <v>5</v>
      </c>
      <c r="D10" s="37" t="n">
        <v>0.013</v>
      </c>
      <c r="E10" s="37" t="n">
        <v>0.022</v>
      </c>
      <c r="F10" s="37" t="n">
        <v>0.04</v>
      </c>
      <c r="G10" s="38" t="s">
        <v>52</v>
      </c>
    </row>
    <row r="11" customFormat="false" ht="21.75" hidden="false" customHeight="true" outlineLevel="0" collapsed="false">
      <c r="B11" s="31" t="s">
        <v>53</v>
      </c>
      <c r="C11" s="32" t="n">
        <v>25</v>
      </c>
      <c r="D11" s="33" t="n">
        <v>0.006</v>
      </c>
      <c r="E11" s="33" t="n">
        <v>0.035</v>
      </c>
      <c r="F11" s="33" t="n">
        <v>0.015</v>
      </c>
      <c r="G11" s="34" t="s">
        <v>54</v>
      </c>
    </row>
    <row r="12" customFormat="false" ht="21.75" hidden="false" customHeight="true" outlineLevel="0" collapsed="false">
      <c r="B12" s="35" t="s">
        <v>55</v>
      </c>
      <c r="C12" s="36" t="n">
        <v>8.5</v>
      </c>
      <c r="D12" s="37" t="n">
        <v>0.01</v>
      </c>
      <c r="E12" s="37" t="n">
        <v>0.028</v>
      </c>
      <c r="F12" s="37" t="n">
        <v>0.025</v>
      </c>
      <c r="G12" s="38" t="s">
        <v>56</v>
      </c>
    </row>
    <row r="13" customFormat="false" ht="21.75" hidden="false" customHeight="true" outlineLevel="0" collapsed="false">
      <c r="B13" s="31" t="s">
        <v>57</v>
      </c>
      <c r="C13" s="32" t="n">
        <v>9</v>
      </c>
      <c r="D13" s="33" t="n">
        <v>0.009</v>
      </c>
      <c r="E13" s="33" t="n">
        <v>0.02</v>
      </c>
      <c r="F13" s="33" t="n">
        <v>0.018</v>
      </c>
      <c r="G13" s="34" t="s">
        <v>58</v>
      </c>
    </row>
    <row r="14" customFormat="false" ht="21.75" hidden="false" customHeight="true" outlineLevel="0" collapsed="false">
      <c r="B14" s="35" t="s">
        <v>59</v>
      </c>
      <c r="C14" s="36" t="n">
        <v>5.5</v>
      </c>
      <c r="D14" s="37" t="n">
        <v>0.012</v>
      </c>
      <c r="E14" s="37" t="n">
        <v>0.018</v>
      </c>
      <c r="F14" s="37" t="n">
        <v>0.035</v>
      </c>
      <c r="G14" s="38" t="s">
        <v>60</v>
      </c>
    </row>
    <row r="16" customFormat="false" ht="12" hidden="false" customHeight="true" outlineLevel="0" collapsed="false"/>
    <row r="17" customFormat="false" ht="15" hidden="false" customHeight="false" outlineLevel="0" collapsed="false">
      <c r="B17" s="39" t="s">
        <v>61</v>
      </c>
      <c r="C17" s="39"/>
      <c r="D17" s="39"/>
      <c r="E17" s="39"/>
      <c r="F17" s="39"/>
      <c r="G17" s="39"/>
    </row>
  </sheetData>
  <mergeCells count="3">
    <mergeCell ref="B2:G2"/>
    <mergeCell ref="B3:G3"/>
    <mergeCell ref="B17:G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2937"/>
    <pageSetUpPr fitToPage="false"/>
  </sheetPr>
  <dimension ref="B2:F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4"/>
    <col collapsed="false" customWidth="true" hidden="false" outlineLevel="0" max="3" min="3" style="0" width="20"/>
    <col collapsed="false" customWidth="true" hidden="false" outlineLevel="0" max="5" min="4" style="0" width="18"/>
    <col collapsed="false" customWidth="true" hidden="false" outlineLevel="0" max="6" min="6" style="0" width="32"/>
  </cols>
  <sheetData>
    <row r="2" customFormat="false" ht="30" hidden="false" customHeight="true" outlineLevel="0" collapsed="false">
      <c r="B2" s="28" t="s">
        <v>62</v>
      </c>
      <c r="C2" s="28"/>
      <c r="D2" s="28"/>
      <c r="E2" s="28"/>
      <c r="F2" s="28"/>
    </row>
    <row r="3" customFormat="false" ht="15" hidden="false" customHeight="false" outlineLevel="0" collapsed="false">
      <c r="B3" s="29" t="s">
        <v>63</v>
      </c>
      <c r="C3" s="29"/>
      <c r="D3" s="29"/>
      <c r="E3" s="29"/>
      <c r="F3" s="29"/>
    </row>
    <row r="4" customFormat="false" ht="4.5" hidden="false" customHeight="true" outlineLevel="0" collapsed="false">
      <c r="B4" s="3"/>
      <c r="C4" s="3"/>
      <c r="D4" s="3"/>
      <c r="E4" s="3"/>
      <c r="F4" s="3"/>
    </row>
    <row r="6" customFormat="false" ht="27.75" hidden="false" customHeight="true" outlineLevel="0" collapsed="false">
      <c r="B6" s="30" t="s">
        <v>13</v>
      </c>
      <c r="C6" s="30" t="s">
        <v>64</v>
      </c>
      <c r="D6" s="30" t="s">
        <v>65</v>
      </c>
      <c r="E6" s="30" t="s">
        <v>66</v>
      </c>
      <c r="F6" s="30" t="s">
        <v>45</v>
      </c>
    </row>
    <row r="7" customFormat="false" ht="21.75" hidden="false" customHeight="true" outlineLevel="0" collapsed="false">
      <c r="B7" s="31" t="s">
        <v>14</v>
      </c>
      <c r="C7" s="40" t="n">
        <v>1.5</v>
      </c>
      <c r="D7" s="41" t="n">
        <v>75</v>
      </c>
      <c r="E7" s="41" t="n">
        <v>225</v>
      </c>
      <c r="F7" s="34" t="s">
        <v>67</v>
      </c>
    </row>
    <row r="8" customFormat="false" ht="21.75" hidden="false" customHeight="true" outlineLevel="0" collapsed="false">
      <c r="B8" s="35" t="s">
        <v>68</v>
      </c>
      <c r="C8" s="42" t="n">
        <v>1.3</v>
      </c>
      <c r="D8" s="43" t="n">
        <v>450</v>
      </c>
      <c r="E8" s="43" t="n">
        <v>1800</v>
      </c>
      <c r="F8" s="38" t="s">
        <v>69</v>
      </c>
    </row>
    <row r="9" customFormat="false" ht="21.75" hidden="false" customHeight="true" outlineLevel="0" collapsed="false">
      <c r="B9" s="31" t="s">
        <v>70</v>
      </c>
      <c r="C9" s="40" t="n">
        <v>1.2</v>
      </c>
      <c r="D9" s="41" t="n">
        <v>800</v>
      </c>
      <c r="E9" s="41" t="n">
        <v>2400</v>
      </c>
      <c r="F9" s="34" t="s">
        <v>71</v>
      </c>
    </row>
    <row r="10" customFormat="false" ht="21.75" hidden="false" customHeight="true" outlineLevel="0" collapsed="false">
      <c r="B10" s="35" t="s">
        <v>72</v>
      </c>
      <c r="C10" s="42" t="n">
        <v>1.4</v>
      </c>
      <c r="D10" s="43" t="n">
        <v>320</v>
      </c>
      <c r="E10" s="43" t="n">
        <v>640</v>
      </c>
      <c r="F10" s="38" t="s">
        <v>73</v>
      </c>
    </row>
    <row r="11" customFormat="false" ht="21.75" hidden="false" customHeight="true" outlineLevel="0" collapsed="false">
      <c r="B11" s="31" t="s">
        <v>74</v>
      </c>
      <c r="C11" s="40" t="n">
        <v>1</v>
      </c>
      <c r="D11" s="41" t="n">
        <v>15000</v>
      </c>
      <c r="E11" s="41" t="n">
        <v>15000</v>
      </c>
      <c r="F11" s="34" t="s">
        <v>75</v>
      </c>
    </row>
    <row r="12" customFormat="false" ht="21.75" hidden="false" customHeight="true" outlineLevel="0" collapsed="false">
      <c r="B12" s="35" t="s">
        <v>76</v>
      </c>
      <c r="C12" s="42" t="n">
        <v>0.9</v>
      </c>
      <c r="D12" s="43" t="n">
        <v>1200</v>
      </c>
      <c r="E12" s="43" t="n">
        <v>7200</v>
      </c>
      <c r="F12" s="38" t="s">
        <v>77</v>
      </c>
    </row>
    <row r="13" customFormat="false" ht="21.75" hidden="false" customHeight="true" outlineLevel="0" collapsed="false">
      <c r="B13" s="31" t="s">
        <v>78</v>
      </c>
      <c r="C13" s="40" t="n">
        <v>0.8</v>
      </c>
      <c r="D13" s="41" t="n">
        <v>5000</v>
      </c>
      <c r="E13" s="41" t="n">
        <v>12000</v>
      </c>
      <c r="F13" s="34" t="s">
        <v>79</v>
      </c>
    </row>
    <row r="14" customFormat="false" ht="21.75" hidden="false" customHeight="true" outlineLevel="0" collapsed="false">
      <c r="B14" s="35" t="s">
        <v>80</v>
      </c>
      <c r="C14" s="42" t="n">
        <v>0.7</v>
      </c>
      <c r="D14" s="43" t="n">
        <v>3500</v>
      </c>
      <c r="E14" s="43" t="n">
        <v>3500</v>
      </c>
      <c r="F14" s="38" t="s">
        <v>81</v>
      </c>
    </row>
    <row r="16" customFormat="false" ht="12" hidden="false" customHeight="true" outlineLevel="0" collapsed="false"/>
    <row r="17" customFormat="false" ht="15" hidden="false" customHeight="true" outlineLevel="0" collapsed="false">
      <c r="B17" s="44" t="s">
        <v>82</v>
      </c>
      <c r="C17" s="44"/>
      <c r="D17" s="44"/>
      <c r="E17" s="44"/>
      <c r="F17" s="44"/>
    </row>
  </sheetData>
  <mergeCells count="3">
    <mergeCell ref="B2:F2"/>
    <mergeCell ref="B3:F3"/>
    <mergeCell ref="B17:F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59E0B"/>
    <pageSetUpPr fitToPage="false"/>
  </sheetPr>
  <dimension ref="B2:F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0"/>
    <col collapsed="false" customWidth="true" hidden="false" outlineLevel="0" max="6" min="3" style="0" width="18"/>
  </cols>
  <sheetData>
    <row r="2" customFormat="false" ht="30" hidden="false" customHeight="true" outlineLevel="0" collapsed="false">
      <c r="B2" s="28" t="s">
        <v>83</v>
      </c>
      <c r="C2" s="28"/>
      <c r="D2" s="28"/>
      <c r="E2" s="28"/>
      <c r="F2" s="28"/>
    </row>
    <row r="3" customFormat="false" ht="15" hidden="false" customHeight="false" outlineLevel="0" collapsed="false">
      <c r="B3" s="29" t="s">
        <v>84</v>
      </c>
      <c r="C3" s="29"/>
      <c r="D3" s="29"/>
      <c r="E3" s="29"/>
      <c r="F3" s="29"/>
    </row>
    <row r="4" customFormat="false" ht="4.5" hidden="false" customHeight="true" outlineLevel="0" collapsed="false">
      <c r="B4" s="3"/>
      <c r="C4" s="3"/>
      <c r="D4" s="3"/>
      <c r="E4" s="3"/>
      <c r="F4" s="3"/>
    </row>
    <row r="6" customFormat="false" ht="31.5" hidden="false" customHeight="true" outlineLevel="0" collapsed="false">
      <c r="B6" s="45" t="s">
        <v>85</v>
      </c>
      <c r="C6" s="46" t="s">
        <v>86</v>
      </c>
      <c r="D6" s="47" t="s">
        <v>87</v>
      </c>
      <c r="E6" s="48" t="s">
        <v>88</v>
      </c>
      <c r="F6" s="45" t="s">
        <v>89</v>
      </c>
    </row>
    <row r="7" customFormat="false" ht="21.75" hidden="false" customHeight="true" outlineLevel="0" collapsed="false">
      <c r="B7" s="5" t="s">
        <v>90</v>
      </c>
      <c r="C7" s="49" t="n">
        <v>0.7</v>
      </c>
      <c r="D7" s="49" t="n">
        <v>1</v>
      </c>
      <c r="E7" s="49" t="n">
        <v>1.4</v>
      </c>
      <c r="F7" s="50" t="n">
        <f aca="false">E7-C7</f>
        <v>0.7</v>
      </c>
    </row>
    <row r="8" customFormat="false" ht="21.75" hidden="false" customHeight="true" outlineLevel="0" collapsed="false">
      <c r="B8" s="5" t="s">
        <v>91</v>
      </c>
      <c r="C8" s="51" t="n">
        <f aca="false">'ROI Calculator'!F7</f>
        <v>47000</v>
      </c>
      <c r="D8" s="52" t="n">
        <f aca="false">'ROI Calculator'!F7</f>
        <v>47000</v>
      </c>
      <c r="E8" s="53" t="n">
        <f aca="false">'ROI Calculator'!F7</f>
        <v>47000</v>
      </c>
      <c r="F8" s="54" t="n">
        <f aca="false">E8-C8</f>
        <v>0</v>
      </c>
    </row>
    <row r="9" customFormat="false" ht="21.75" hidden="false" customHeight="true" outlineLevel="0" collapsed="false">
      <c r="B9" s="5" t="s">
        <v>92</v>
      </c>
      <c r="C9" s="55" t="n">
        <f aca="false">'ROI Calculator'!F8</f>
        <v>6266666.66666667</v>
      </c>
      <c r="D9" s="56" t="n">
        <f aca="false">'ROI Calculator'!F8</f>
        <v>6266666.66666667</v>
      </c>
      <c r="E9" s="57" t="n">
        <f aca="false">'ROI Calculator'!F8</f>
        <v>6266666.66666667</v>
      </c>
      <c r="F9" s="58" t="n">
        <f aca="false">E9-C9</f>
        <v>0</v>
      </c>
    </row>
    <row r="10" customFormat="false" ht="21.75" hidden="false" customHeight="true" outlineLevel="0" collapsed="false">
      <c r="B10" s="5" t="s">
        <v>93</v>
      </c>
      <c r="C10" s="59" t="n">
        <f aca="false">'ROI Calculator'!F9*C$7</f>
        <v>52640</v>
      </c>
      <c r="D10" s="60" t="n">
        <f aca="false">'ROI Calculator'!F9*D$7</f>
        <v>75200</v>
      </c>
      <c r="E10" s="61" t="n">
        <f aca="false">'ROI Calculator'!F9*E$7</f>
        <v>105280</v>
      </c>
      <c r="F10" s="58" t="n">
        <f aca="false">E10-C10</f>
        <v>52640</v>
      </c>
    </row>
    <row r="11" customFormat="false" ht="21.75" hidden="false" customHeight="true" outlineLevel="0" collapsed="false">
      <c r="B11" s="5" t="s">
        <v>94</v>
      </c>
      <c r="C11" s="55" t="n">
        <f aca="false">'ROI Calculator'!F10*C$7*C$7</f>
        <v>1381.8</v>
      </c>
      <c r="D11" s="56" t="n">
        <f aca="false">'ROI Calculator'!F10*D$7*D$7</f>
        <v>2820</v>
      </c>
      <c r="E11" s="57" t="n">
        <f aca="false">'ROI Calculator'!F10*E$7*E$7</f>
        <v>5527.2</v>
      </c>
      <c r="F11" s="58" t="n">
        <f aca="false">E11-C11</f>
        <v>4145.4</v>
      </c>
    </row>
    <row r="12" customFormat="false" ht="21.75" hidden="false" customHeight="true" outlineLevel="0" collapsed="false">
      <c r="B12" s="5" t="s">
        <v>95</v>
      </c>
      <c r="C12" s="51" t="n">
        <f aca="false">C11*'ROI Calculator'!$C$13</f>
        <v>103635</v>
      </c>
      <c r="D12" s="52" t="n">
        <f aca="false">D11*'ROI Calculator'!$C$13</f>
        <v>211500</v>
      </c>
      <c r="E12" s="53" t="n">
        <f aca="false">E11*'ROI Calculator'!$C$13</f>
        <v>414540</v>
      </c>
      <c r="F12" s="54" t="n">
        <f aca="false">E12-C12</f>
        <v>310905</v>
      </c>
    </row>
    <row r="13" customFormat="false" ht="21.75" hidden="false" customHeight="true" outlineLevel="0" collapsed="false">
      <c r="B13" s="5" t="s">
        <v>96</v>
      </c>
      <c r="C13" s="62" t="n">
        <f aca="false">C11*'ROI Calculator'!$C$14</f>
        <v>310905</v>
      </c>
      <c r="D13" s="63" t="n">
        <f aca="false">D11*'ROI Calculator'!$C$14</f>
        <v>634500</v>
      </c>
      <c r="E13" s="64" t="n">
        <f aca="false">E11*'ROI Calculator'!$C$14</f>
        <v>1243620</v>
      </c>
      <c r="F13" s="54" t="n">
        <f aca="false">E13-C13</f>
        <v>932715</v>
      </c>
    </row>
    <row r="14" customFormat="false" ht="21.75" hidden="false" customHeight="true" outlineLevel="0" collapsed="false">
      <c r="B14" s="5" t="s">
        <v>97</v>
      </c>
      <c r="C14" s="65" t="n">
        <f aca="false">C12-'ROI Calculator'!$F$12</f>
        <v>53635</v>
      </c>
      <c r="D14" s="66" t="n">
        <f aca="false">D12-'ROI Calculator'!$F$12</f>
        <v>161500</v>
      </c>
      <c r="E14" s="67" t="n">
        <f aca="false">E12-'ROI Calculator'!$F$12</f>
        <v>364540</v>
      </c>
      <c r="F14" s="68" t="n">
        <f aca="false">E14-C14</f>
        <v>310905</v>
      </c>
    </row>
    <row r="15" customFormat="false" ht="21.75" hidden="false" customHeight="true" outlineLevel="0" collapsed="false">
      <c r="B15" s="5" t="s">
        <v>24</v>
      </c>
      <c r="C15" s="69" t="n">
        <f aca="false">C12/C8</f>
        <v>2.205</v>
      </c>
      <c r="D15" s="70" t="n">
        <f aca="false">D12/D8</f>
        <v>4.5</v>
      </c>
      <c r="E15" s="71" t="n">
        <f aca="false">E12/E8</f>
        <v>8.82</v>
      </c>
      <c r="F15" s="72" t="n">
        <f aca="false">E15-C15</f>
        <v>6.615</v>
      </c>
    </row>
    <row r="16" customFormat="false" ht="21.75" hidden="false" customHeight="true" outlineLevel="0" collapsed="false">
      <c r="B16" s="5" t="s">
        <v>98</v>
      </c>
      <c r="C16" s="73" t="n">
        <f aca="false">(C12-'ROI Calculator'!$F$12)/'ROI Calculator'!$F$12</f>
        <v>1.0727</v>
      </c>
      <c r="D16" s="74" t="n">
        <f aca="false">(D12-'ROI Calculator'!$F$12)/'ROI Calculator'!$F$12</f>
        <v>3.23</v>
      </c>
      <c r="E16" s="75" t="n">
        <f aca="false">(E12-'ROI Calculator'!$F$12)/'ROI Calculator'!$F$12</f>
        <v>7.2908</v>
      </c>
      <c r="F16" s="76" t="n">
        <f aca="false">E16-C16</f>
        <v>6.2181</v>
      </c>
    </row>
    <row r="17" customFormat="false" ht="21.75" hidden="false" customHeight="true" outlineLevel="0" collapsed="false">
      <c r="B17" s="5" t="s">
        <v>99</v>
      </c>
      <c r="C17" s="77" t="n">
        <f aca="false">(C13-'ROI Calculator'!$F$12)/'ROI Calculator'!$F$12</f>
        <v>5.2181</v>
      </c>
      <c r="D17" s="78" t="n">
        <f aca="false">(D13-'ROI Calculator'!$F$12)/'ROI Calculator'!$F$12</f>
        <v>11.69</v>
      </c>
      <c r="E17" s="79" t="n">
        <f aca="false">(E13-'ROI Calculator'!$F$12)/'ROI Calculator'!$F$12</f>
        <v>23.8724</v>
      </c>
      <c r="F17" s="76" t="n">
        <f aca="false">E17-C17</f>
        <v>18.6543</v>
      </c>
    </row>
    <row r="18" customFormat="false" ht="12" hidden="false" customHeight="true" outlineLevel="0" collapsed="false"/>
    <row r="19" customFormat="false" ht="30" hidden="false" customHeight="true" outlineLevel="0" collapsed="false">
      <c r="B19" s="44" t="s">
        <v>100</v>
      </c>
      <c r="C19" s="44"/>
      <c r="D19" s="44"/>
      <c r="E19" s="44"/>
      <c r="F19" s="44"/>
    </row>
  </sheetData>
  <mergeCells count="3">
    <mergeCell ref="B2:F2"/>
    <mergeCell ref="B3:F3"/>
    <mergeCell ref="B19:F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B2:C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3" min="3" style="0" width="65"/>
  </cols>
  <sheetData>
    <row r="2" customFormat="false" ht="30" hidden="false" customHeight="true" outlineLevel="0" collapsed="false">
      <c r="B2" s="28" t="s">
        <v>101</v>
      </c>
      <c r="C2" s="28"/>
    </row>
    <row r="3" customFormat="false" ht="15" hidden="false" customHeight="false" outlineLevel="0" collapsed="false">
      <c r="B3" s="29" t="s">
        <v>102</v>
      </c>
      <c r="C3" s="29"/>
    </row>
    <row r="4" customFormat="false" ht="4.5" hidden="false" customHeight="true" outlineLevel="0" collapsed="false">
      <c r="B4" s="3"/>
      <c r="C4" s="3"/>
    </row>
    <row r="6" customFormat="false" ht="27.75" hidden="false" customHeight="true" outlineLevel="0" collapsed="false">
      <c r="B6" s="80" t="s">
        <v>103</v>
      </c>
      <c r="C6" s="80"/>
    </row>
    <row r="7" customFormat="false" ht="27.75" hidden="false" customHeight="true" outlineLevel="0" collapsed="false">
      <c r="B7" s="81" t="s">
        <v>104</v>
      </c>
      <c r="C7" s="81"/>
    </row>
    <row r="8" customFormat="false" ht="7.5" hidden="false" customHeight="true" outlineLevel="0" collapsed="false"/>
    <row r="9" customFormat="false" ht="27.75" hidden="false" customHeight="true" outlineLevel="0" collapsed="false">
      <c r="B9" s="80" t="s">
        <v>105</v>
      </c>
      <c r="C9" s="80"/>
    </row>
    <row r="10" customFormat="false" ht="21.75" hidden="false" customHeight="true" outlineLevel="0" collapsed="false">
      <c r="C10" s="82" t="s">
        <v>106</v>
      </c>
    </row>
    <row r="11" customFormat="false" ht="21.75" hidden="false" customHeight="true" outlineLevel="0" collapsed="false">
      <c r="C11" s="82" t="s">
        <v>107</v>
      </c>
    </row>
    <row r="12" customFormat="false" ht="21.75" hidden="false" customHeight="true" outlineLevel="0" collapsed="false">
      <c r="C12" s="82" t="s">
        <v>108</v>
      </c>
    </row>
    <row r="13" customFormat="false" ht="21.75" hidden="false" customHeight="true" outlineLevel="0" collapsed="false">
      <c r="C13" s="82" t="s">
        <v>109</v>
      </c>
    </row>
    <row r="14" customFormat="false" ht="21.75" hidden="false" customHeight="true" outlineLevel="0" collapsed="false">
      <c r="C14" s="82" t="s">
        <v>110</v>
      </c>
    </row>
    <row r="15" customFormat="false" ht="7.5" hidden="false" customHeight="true" outlineLevel="0" collapsed="false"/>
    <row r="16" customFormat="false" ht="27.75" hidden="false" customHeight="true" outlineLevel="0" collapsed="false">
      <c r="B16" s="80" t="s">
        <v>111</v>
      </c>
      <c r="C16" s="80"/>
    </row>
    <row r="17" customFormat="false" ht="21.75" hidden="false" customHeight="true" outlineLevel="0" collapsed="false">
      <c r="C17" s="82" t="s">
        <v>112</v>
      </c>
    </row>
    <row r="18" customFormat="false" ht="21.75" hidden="false" customHeight="true" outlineLevel="0" collapsed="false">
      <c r="C18" s="82" t="s">
        <v>113</v>
      </c>
    </row>
    <row r="19" customFormat="false" ht="21.75" hidden="false" customHeight="true" outlineLevel="0" collapsed="false">
      <c r="C19" s="82" t="s">
        <v>114</v>
      </c>
    </row>
    <row r="20" customFormat="false" ht="21.75" hidden="false" customHeight="true" outlineLevel="0" collapsed="false">
      <c r="C20" s="82" t="s">
        <v>115</v>
      </c>
    </row>
    <row r="21" customFormat="false" ht="21.75" hidden="false" customHeight="true" outlineLevel="0" collapsed="false">
      <c r="C21" s="82" t="s">
        <v>116</v>
      </c>
    </row>
    <row r="22" customFormat="false" ht="7.5" hidden="false" customHeight="true" outlineLevel="0" collapsed="false"/>
    <row r="23" customFormat="false" ht="27.75" hidden="false" customHeight="true" outlineLevel="0" collapsed="false">
      <c r="B23" s="80" t="s">
        <v>117</v>
      </c>
      <c r="C23" s="80"/>
    </row>
    <row r="24" customFormat="false" ht="30" hidden="false" customHeight="true" outlineLevel="0" collapsed="false">
      <c r="B24" s="83" t="s">
        <v>118</v>
      </c>
      <c r="C24" s="84" t="s">
        <v>119</v>
      </c>
    </row>
    <row r="25" customFormat="false" ht="30" hidden="false" customHeight="true" outlineLevel="0" collapsed="false">
      <c r="B25" s="83" t="s">
        <v>118</v>
      </c>
      <c r="C25" s="84" t="s">
        <v>120</v>
      </c>
    </row>
    <row r="26" customFormat="false" ht="30" hidden="false" customHeight="true" outlineLevel="0" collapsed="false">
      <c r="B26" s="83" t="s">
        <v>118</v>
      </c>
      <c r="C26" s="84" t="s">
        <v>121</v>
      </c>
    </row>
    <row r="27" customFormat="false" ht="30" hidden="false" customHeight="true" outlineLevel="0" collapsed="false">
      <c r="B27" s="83" t="s">
        <v>118</v>
      </c>
      <c r="C27" s="84" t="s">
        <v>122</v>
      </c>
    </row>
    <row r="28" customFormat="false" ht="7.5" hidden="false" customHeight="true" outlineLevel="0" collapsed="false"/>
    <row r="29" customFormat="false" ht="27.75" hidden="false" customHeight="true" outlineLevel="0" collapsed="false">
      <c r="B29" s="80" t="s">
        <v>123</v>
      </c>
      <c r="C29" s="80"/>
    </row>
    <row r="30" customFormat="false" ht="30" hidden="false" customHeight="true" outlineLevel="0" collapsed="false">
      <c r="B30" s="83" t="s">
        <v>118</v>
      </c>
      <c r="C30" s="84" t="s">
        <v>124</v>
      </c>
    </row>
    <row r="31" customFormat="false" ht="30" hidden="false" customHeight="true" outlineLevel="0" collapsed="false">
      <c r="B31" s="83" t="s">
        <v>118</v>
      </c>
      <c r="C31" s="84" t="s">
        <v>125</v>
      </c>
    </row>
    <row r="32" customFormat="false" ht="30" hidden="false" customHeight="true" outlineLevel="0" collapsed="false">
      <c r="B32" s="83" t="s">
        <v>118</v>
      </c>
      <c r="C32" s="84" t="s">
        <v>126</v>
      </c>
    </row>
    <row r="33" customFormat="false" ht="30" hidden="false" customHeight="true" outlineLevel="0" collapsed="false">
      <c r="B33" s="83" t="s">
        <v>118</v>
      </c>
      <c r="C33" s="84" t="s">
        <v>127</v>
      </c>
    </row>
    <row r="34" customFormat="false" ht="7.5" hidden="false" customHeight="true" outlineLevel="0" collapsed="false"/>
    <row r="35" customFormat="false" ht="27.75" hidden="false" customHeight="true" outlineLevel="0" collapsed="false">
      <c r="B35" s="80" t="s">
        <v>128</v>
      </c>
      <c r="C35" s="80"/>
    </row>
    <row r="36" customFormat="false" ht="30" hidden="false" customHeight="true" outlineLevel="0" collapsed="false">
      <c r="B36" s="83" t="s">
        <v>118</v>
      </c>
      <c r="C36" s="84" t="s">
        <v>129</v>
      </c>
    </row>
    <row r="37" customFormat="false" ht="30" hidden="false" customHeight="true" outlineLevel="0" collapsed="false">
      <c r="B37" s="83" t="s">
        <v>118</v>
      </c>
      <c r="C37" s="84" t="s">
        <v>130</v>
      </c>
    </row>
    <row r="38" customFormat="false" ht="30" hidden="false" customHeight="true" outlineLevel="0" collapsed="false">
      <c r="B38" s="83" t="s">
        <v>118</v>
      </c>
      <c r="C38" s="84" t="s">
        <v>131</v>
      </c>
    </row>
    <row r="39" customFormat="false" ht="30" hidden="false" customHeight="true" outlineLevel="0" collapsed="false">
      <c r="B39" s="83" t="s">
        <v>118</v>
      </c>
      <c r="C39" s="84" t="s">
        <v>132</v>
      </c>
    </row>
  </sheetData>
  <mergeCells count="9">
    <mergeCell ref="B2:C2"/>
    <mergeCell ref="B3:C3"/>
    <mergeCell ref="B6:C6"/>
    <mergeCell ref="B7:C7"/>
    <mergeCell ref="B9:C9"/>
    <mergeCell ref="B16:C16"/>
    <mergeCell ref="B23:C23"/>
    <mergeCell ref="B29:C29"/>
    <mergeCell ref="B35:C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2026-04-22T20:26:17Z</dcterms:created>
  <dc:creator>openpyxl</dc:creator>
  <dc:description/>
  <dc:language>en-US</dc:language>
  <cp:lastModifiedBy/>
  <dcterms:modified xsi:type="dcterms:W3CDTF">2026-04-22T20:26:17Z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